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<sst xmlns="http://schemas.openxmlformats.org/spreadsheetml/2006/main" count="703" uniqueCount="366">
  <si>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</si>
  <si>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</si>
  <si>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</si>
  <si>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</si>
  <si>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</si>
  <si>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</si>
  <si>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</si>
  <si>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</si>
  <si>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</si>
  <si>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</si>
  <si>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</si>
  <si>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</si>
  <si>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</si>
  <si>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</si>
  <si>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</si>
  <si>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</si>
  <si>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</si>
  <si>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</si>
  <si>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</si>
  <si>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</si>
  <si>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</si>
  <si>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</si>
  <si>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</si>
  <si>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</si>
  <si>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</si>
  <si>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</si>
  <si>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</si>
  <si>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</si>
  <si>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</si>
  <si>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</si>
  <si>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</si>
  <si>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</si>
  <si>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</si>
  <si>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</si>
  <si>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</si>
  <si>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</si>
  <si>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</si>
  <si>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</si>
  <si>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</si>
  <si>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</si>
  <si>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</si>
  <si>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</si>
  <si>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</si>
  <si>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</si>
  <si>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</si>
  <si>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</si>
  <si>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</si>
  <si>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</si>
  <si>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</si>
  <si>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</si>
  <si>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</si>
  <si>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</si>
  <si>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</si>
  <si>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</si>
  <si>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</si>
  <si>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</si>
  <si>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</si>
  <si>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</si>
  <si>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</si>
  <si>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</si>
  <si>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</si>
  <si>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</si>
  <si>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</si>
  <si>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</si>
  <si>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</si>
  <si>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</si>
  <si>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</si>
  <si>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</si>
  <si>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</si>
  <si>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</si>
  <si>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</si>
  <si>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</si>
  <si>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</si>
  <si>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</si>
  <si>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</si>
  <si>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</si>
  <si>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</si>
  <si>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</si>
  <si>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</si>
  <si>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</si>
  <si>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</si>
  <si>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</si>
  <si>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</si>
  <si>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</si>
  <si>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</si>
  <si>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</si>
  <si>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</si>
  <si>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</si>
  <si>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</si>
  <si>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</si>
  <si>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</si>
  <si>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</si>
  <si>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</si>
  <si>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</si>
  <si>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</si>
  <si>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</si>
  <si>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</si>
  <si>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</si>
  <si>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</si>
  <si>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</si>
  <si>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</si>
  <si>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</si>
  <si>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</si>
  <si>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</si>
  <si>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</si>
  <si>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</si>
  <si>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</si>
  <si>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</si>
  <si>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</si>
  <si>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</si>
  <si>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</si>
  <si>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</si>
  <si>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</si>
  <si>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</si>
  <si>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</si>
  <si>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</si>
  <si>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</si>
  <si>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</si>
  <si>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</si>
  <si>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</si>
  <si>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</si>
  <si>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</si>
  <si>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</si>
  <si>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</si>
  <si>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</si>
  <si>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</si>
  <si>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</si>
  <si>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</si>
  <si>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</si>
  <si>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</si>
  <si>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</si>
  <si>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</si>
  <si>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</si>
  <si>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</si>
  <si>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</si>
  <si>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</si>
  <si>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</si>
  <si>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</si>
  <si>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</si>
  <si>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</si>
  <si>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</si>
  <si>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</si>
  <si>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</si>
  <si>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</si>
  <si>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</si>
  <si>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</si>
  <si>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</si>
  <si>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</si>
  <si>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</si>
  <si>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</si>
  <si>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</si>
  <si>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</si>
  <si>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</si>
  <si>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</si>
  <si>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</si>
  <si>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</si>
  <si>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</si>
  <si>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</si>
  <si>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</si>
  <si>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</si>
  <si>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</si>
  <si>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</si>
  <si>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</si>
  <si>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</si>
  <si>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</si>
  <si>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</si>
  <si>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</si>
  <si>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</si>
  <si>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</si>
  <si>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</si>
  <si>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</si>
  <si>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</si>
  <si>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</si>
  <si>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</si>
  <si>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</si>
  <si>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</si>
  <si>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</si>
  <si>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</si>
  <si>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</si>
  <si>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</si>
  <si>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</si>
  <si>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</si>
  <si>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</si>
  <si>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</si>
  <si>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</si>
  <si>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</si>
  <si>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</si>
  <si>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</si>
  <si>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</si>
  <si>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</si>
  <si>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</si>
  <si>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</si>
  <si>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</si>
  <si>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</si>
  <si>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</si>
  <si>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</si>
  <si>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</si>
  <si>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</si>
  <si>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</si>
  <si>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</si>
  <si>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</si>
  <si>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</si>
  <si>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</si>
  <si>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</si>
  <si>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</si>
  <si>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</si>
  <si>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</si>
  <si>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</si>
  <si>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</si>
  <si>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</si>
  <si>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</si>
  <si>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</si>
  <si>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</si>
  <si>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</si>
  <si>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</si>
  <si>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</si>
  <si>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</si>
  <si>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</si>
  <si>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</si>
  <si>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</si>
  <si>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</si>
  <si>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</si>
  <si>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</si>
  <si>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</si>
  <si>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</si>
  <si>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</si>
  <si>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</si>
  <si>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</si>
  <si>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</si>
  <si>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</si>
  <si>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</si>
  <si>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</si>
  <si>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</si>
  <si>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</si>
  <si>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</si>
  <si>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</si>
  <si>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</si>
  <si>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</si>
  <si>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</si>
  <si>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</si>
  <si>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</si>
  <si>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</si>
  <si>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</si>
  <si>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</si>
  <si>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</si>
  <si>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</si>
  <si>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</si>
  <si>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</si>
  <si>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</si>
  <si>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</si>
  <si>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</si>
  <si>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</si>
  <si>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</si>
  <si>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</si>
  <si>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</si>
  <si>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</si>
  <si>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</si>
  <si>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</si>
  <si>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</si>
  <si>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</si>
  <si>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</si>
  <si>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</si>
  <si>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</si>
  <si>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</si>
  <si>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</si>
  <si>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</si>
  <si>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</si>
  <si>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</si>
  <si>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</si>
  <si>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</si>
  <si>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</si>
  <si>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</si>
  <si>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</si>
  <si>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</si>
  <si>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</si>
  <si>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</si>
  <si>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</si>
  <si>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</si>
  <si>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</si>
  <si>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</si>
  <si>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</si>
  <si>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</si>
  <si>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</si>
  <si>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</si>
  <si>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</si>
  <si>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</si>
  <si>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</si>
  <si>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</si>
  <si>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</si>
  <si>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</si>
  <si>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</si>
  <si>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</si>
  <si>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</si>
  <si>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</si>
  <si>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</si>
  <si>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</si>
  <si>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</si>
  <si>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</si>
  <si>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</si>
  <si>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</si>
  <si>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</si>
  <si>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</si>
  <si>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</si>
  <si>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</si>
  <si>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</si>
  <si>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</si>
  <si>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</si>
  <si>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</si>
  <si>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</si>
  <si>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</si>
  <si>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</si>
  <si>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</si>
  <si>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</si>
  <si>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</si>
  <si>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</si>
  <si>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</si>
  <si>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</si>
  <si>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</si>
  <si>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</si>
  <si>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</si>
  <si>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</si>
  <si>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</si>
  <si>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</si>
  <si>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</si>
  <si>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</si>
  <si>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</si>
  <si>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</si>
  <si>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</si>
  <si>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</si>
  <si>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</si>
  <si>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</si>
  <si>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</si>
  <si>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</si>
  <si>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</si>
  <si>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</si>
  <si>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</si>
  <si>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</si>
  <si>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</si>
  <si>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</si>
  <si>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</si>
  <si>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</si>
  <si>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</si>
  <si>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</si>
  <si>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</si>
  <si>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</si>
  <si>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</si>
  <si>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</si>
  <si>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</si>
  <si>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</si>
  <si>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</si>
  <si>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</si>
  <si>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</si>
  <si>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</si>
  <si>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</si>
  <si>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</si>
  <si>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</si>
  <si>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</si>
  <si>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</si>
  <si>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</si>
  <si>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</si>
  <si>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</si>
  <si>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</si>
  <si>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</si>
  <si>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 xml:space="preserve">     на  "10"  жовтня  2020 р.</t>
  </si>
  <si>
    <r>
      <t>"</t>
    </r>
    <r>
      <rPr>
        <u val="single"/>
        <sz val="20"/>
        <rFont val="Arial Cyr"/>
        <family val="0"/>
      </rPr>
      <t xml:space="preserve">    09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</si>
  <si>
    <t>100/25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</si>
</sst>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4.emf" /><Relationship Id="rId3" Type="http://schemas.openxmlformats.org/officeDocument/2006/relationships/image" Target="../media/image23.emf" /><Relationship Id="rId4" Type="http://schemas.openxmlformats.org/officeDocument/2006/relationships/image" Target="../media/image17.emf" /><Relationship Id="rId5" Type="http://schemas.openxmlformats.org/officeDocument/2006/relationships/image" Target="../media/image25.emf" /><Relationship Id="rId6" Type="http://schemas.openxmlformats.org/officeDocument/2006/relationships/image" Target="../media/image21.emf" /><Relationship Id="rId7" Type="http://schemas.openxmlformats.org/officeDocument/2006/relationships/image" Target="../media/image20.emf" /><Relationship Id="rId8" Type="http://schemas.openxmlformats.org/officeDocument/2006/relationships/image" Target="../media/image28.emf" /><Relationship Id="rId9" Type="http://schemas.openxmlformats.org/officeDocument/2006/relationships/image" Target="../media/image36.emf" /><Relationship Id="rId10" Type="http://schemas.openxmlformats.org/officeDocument/2006/relationships/image" Target="../media/image38.emf" /><Relationship Id="rId11" Type="http://schemas.openxmlformats.org/officeDocument/2006/relationships/image" Target="../media/image35.emf" /><Relationship Id="rId12" Type="http://schemas.openxmlformats.org/officeDocument/2006/relationships/image" Target="../media/image19.emf" /><Relationship Id="rId13" Type="http://schemas.openxmlformats.org/officeDocument/2006/relationships/image" Target="../media/image34.emf" /><Relationship Id="rId14" Type="http://schemas.openxmlformats.org/officeDocument/2006/relationships/image" Target="../media/image22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37.emf" /><Relationship Id="rId19" Type="http://schemas.openxmlformats.org/officeDocument/2006/relationships/image" Target="../media/image29.emf" /><Relationship Id="rId20" Type="http://schemas.openxmlformats.org/officeDocument/2006/relationships/image" Target="../media/image1.emf" /><Relationship Id="rId21" Type="http://schemas.openxmlformats.org/officeDocument/2006/relationships/image" Target="../media/image33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18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17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172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183</v>
      </c>
      <c r="AI1" s="193"/>
      <c r="AJ1" s="193"/>
      <c r="AK1" s="193"/>
      <c r="AL1" s="193"/>
      <c r="AM1" s="193"/>
      <c r="AN1" s="193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03" t="s">
        <v>170</v>
      </c>
      <c r="B2" s="204"/>
      <c r="C2" s="201" t="s">
        <v>171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184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194</v>
      </c>
      <c r="G4" s="201"/>
      <c r="H4" s="201" t="s">
        <v>195</v>
      </c>
      <c r="I4" s="201"/>
      <c r="J4" s="201"/>
      <c r="K4" s="201" t="s">
        <v>196</v>
      </c>
      <c r="L4" s="201"/>
      <c r="M4" s="201"/>
      <c r="N4" s="201" t="s">
        <v>197</v>
      </c>
      <c r="O4" s="201"/>
      <c r="P4" s="201"/>
      <c r="Q4" s="201"/>
      <c r="R4" s="201"/>
      <c r="S4" s="201"/>
      <c r="T4" s="6"/>
      <c r="U4" s="199" t="s">
        <v>173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322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191</v>
      </c>
      <c r="D6" s="220"/>
      <c r="E6" s="220"/>
      <c r="F6" s="221">
        <f>AVERAGE(завтракл,обідл,ужинл)</f>
        <v>22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363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364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192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308</v>
      </c>
      <c r="Y9" s="200"/>
      <c r="Z9" s="200"/>
      <c r="AA9" s="200"/>
      <c r="AB9" s="200"/>
      <c r="AC9" s="200"/>
      <c r="AD9" s="6"/>
      <c r="AE9" s="192" t="s">
        <v>189</v>
      </c>
      <c r="AF9" s="192"/>
      <c r="AG9" s="192" t="s">
        <v>188</v>
      </c>
      <c r="AH9" s="192"/>
      <c r="AI9" s="192" t="s">
        <v>187</v>
      </c>
      <c r="AJ9" s="192"/>
      <c r="AK9" s="192" t="s">
        <v>186</v>
      </c>
      <c r="AL9" s="192"/>
      <c r="AM9" s="192" t="s">
        <v>185</v>
      </c>
      <c r="AN9" s="19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193</v>
      </c>
      <c r="D13" s="279"/>
      <c r="E13" s="279"/>
      <c r="F13" s="211">
        <f>AM181/сред</f>
        <v>105.41391999999998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179</v>
      </c>
      <c r="B18" s="282"/>
      <c r="C18" s="283"/>
      <c r="D18" s="283"/>
      <c r="E18" s="284"/>
      <c r="F18" s="285" t="s">
        <v>180</v>
      </c>
      <c r="G18" s="218" t="s">
        <v>202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290</v>
      </c>
      <c r="AJ18" s="304"/>
      <c r="AK18" s="281" t="s">
        <v>190</v>
      </c>
      <c r="AL18" s="283"/>
      <c r="AM18" s="283"/>
      <c r="AN18" s="284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178</v>
      </c>
      <c r="B19" s="288"/>
      <c r="C19" s="288"/>
      <c r="D19" s="288"/>
      <c r="E19" s="228"/>
      <c r="F19" s="286"/>
      <c r="G19" s="212" t="s">
        <v>174</v>
      </c>
      <c r="H19" s="209"/>
      <c r="I19" s="209"/>
      <c r="J19" s="209"/>
      <c r="K19" s="209"/>
      <c r="L19" s="209"/>
      <c r="M19" s="209"/>
      <c r="N19" s="213"/>
      <c r="O19" s="212" t="s">
        <v>175</v>
      </c>
      <c r="P19" s="209"/>
      <c r="Q19" s="209"/>
      <c r="R19" s="209"/>
      <c r="S19" s="209"/>
      <c r="T19" s="209"/>
      <c r="U19" s="209"/>
      <c r="V19" s="213"/>
      <c r="W19" s="217" t="s">
        <v>176</v>
      </c>
      <c r="X19" s="217"/>
      <c r="Y19" s="217"/>
      <c r="Z19" s="209" t="s">
        <v>177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122</v>
      </c>
      <c r="H21" s="110" t="s">
        <v>100</v>
      </c>
      <c r="I21" s="110" t="s">
        <v>166</v>
      </c>
      <c r="J21" s="111" t="s">
        <v>167</v>
      </c>
      <c r="K21" s="67" t="s">
        <v>12</v>
      </c>
      <c r="L21" s="67" t="s">
        <v>95</v>
      </c>
      <c r="M21" s="67" t="s">
        <v>108</v>
      </c>
      <c r="N21" s="76"/>
      <c r="O21" s="68" t="s">
        <v>68</v>
      </c>
      <c r="P21" s="67" t="s">
        <v>148</v>
      </c>
      <c r="Q21" s="68" t="s">
        <v>314</v>
      </c>
      <c r="R21" s="67" t="s">
        <v>288</v>
      </c>
      <c r="S21" s="67" t="s">
        <v>12</v>
      </c>
      <c r="T21" s="67" t="s">
        <v>216</v>
      </c>
      <c r="U21" s="67"/>
      <c r="V21" s="67"/>
      <c r="W21" s="67" t="s">
        <v>246</v>
      </c>
      <c r="X21" s="67" t="s">
        <v>9</v>
      </c>
      <c r="Y21" s="76"/>
      <c r="Z21" s="68" t="s">
        <v>321</v>
      </c>
      <c r="AA21" s="67" t="s">
        <v>115</v>
      </c>
      <c r="AB21" s="67" t="s">
        <v>168</v>
      </c>
      <c r="AC21" s="67" t="s">
        <v>11</v>
      </c>
      <c r="AD21" s="67" t="s">
        <v>12</v>
      </c>
      <c r="AE21" s="67" t="s">
        <v>101</v>
      </c>
      <c r="AF21" s="67"/>
      <c r="AG21" s="76"/>
      <c r="AH21" s="130"/>
      <c r="AI21" s="299"/>
      <c r="AJ21" s="307"/>
      <c r="AK21" s="299" t="s">
        <v>291</v>
      </c>
      <c r="AL21" s="300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181</v>
      </c>
      <c r="B23" s="294"/>
      <c r="C23" s="294"/>
      <c r="D23" s="294"/>
      <c r="E23" s="294"/>
      <c r="F23" s="66" t="s">
        <v>1</v>
      </c>
      <c r="G23" s="89">
        <v>22</v>
      </c>
      <c r="H23" s="20">
        <f>G23</f>
        <v>22</v>
      </c>
      <c r="I23" s="20">
        <f>G23</f>
        <v>22</v>
      </c>
      <c r="J23" s="20">
        <f>G23</f>
        <v>22</v>
      </c>
      <c r="K23" s="20">
        <f>G23</f>
        <v>22</v>
      </c>
      <c r="L23" s="20">
        <f>G23</f>
        <v>22</v>
      </c>
      <c r="M23" s="20">
        <f>G23</f>
        <v>22</v>
      </c>
      <c r="N23" s="70">
        <f>G23</f>
        <v>22</v>
      </c>
      <c r="O23" s="21">
        <v>22</v>
      </c>
      <c r="P23" s="20">
        <f aca="true" t="shared" si="0" ref="P23:V23">O23</f>
        <v>22</v>
      </c>
      <c r="Q23" s="21">
        <f t="shared" si="0"/>
        <v>22</v>
      </c>
      <c r="R23" s="20">
        <f t="shared" si="0"/>
        <v>22</v>
      </c>
      <c r="S23" s="20">
        <f t="shared" si="0"/>
        <v>22</v>
      </c>
      <c r="T23" s="20">
        <f t="shared" si="0"/>
        <v>22</v>
      </c>
      <c r="U23" s="20">
        <f t="shared" si="0"/>
        <v>22</v>
      </c>
      <c r="V23" s="20">
        <f t="shared" si="0"/>
        <v>22</v>
      </c>
      <c r="W23" s="20">
        <v>22</v>
      </c>
      <c r="X23" s="20">
        <f>W23</f>
        <v>22</v>
      </c>
      <c r="Y23" s="70">
        <f>X23</f>
        <v>22</v>
      </c>
      <c r="Z23" s="21">
        <v>22</v>
      </c>
      <c r="AA23" s="20">
        <f>Z23</f>
        <v>22</v>
      </c>
      <c r="AB23" s="20">
        <f aca="true" t="shared" si="1" ref="AB23:AG23">AA23</f>
        <v>22</v>
      </c>
      <c r="AC23" s="20">
        <f t="shared" si="1"/>
        <v>22</v>
      </c>
      <c r="AD23" s="20">
        <f t="shared" si="1"/>
        <v>22</v>
      </c>
      <c r="AE23" s="20">
        <f t="shared" si="1"/>
        <v>22</v>
      </c>
      <c r="AF23" s="20">
        <f t="shared" si="1"/>
        <v>22</v>
      </c>
      <c r="AG23" s="70">
        <f t="shared" si="1"/>
        <v>22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182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100/50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">
        <v>365</v>
      </c>
      <c r="X24" s="40">
        <f>VLOOKUP(полдник2,таб,67,FALSE)</f>
        <v>200</v>
      </c>
      <c r="Y24" s="71">
        <f>VLOOKUP(полдник3,таб,67,FALSE)</f>
        <v>0</v>
      </c>
      <c r="Z24" s="41">
        <v>150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14</v>
      </c>
      <c r="B25" s="182"/>
      <c r="C25" s="182"/>
      <c r="D25" s="182"/>
      <c r="E25" s="183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v>170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0.17</v>
      </c>
      <c r="AJ27" s="173"/>
      <c r="AK27" s="160">
        <f>SUM(G28:AG28)</f>
        <v>3.74</v>
      </c>
      <c r="AL27" s="161"/>
      <c r="AM27" s="317">
        <f>IF(AK27=0,0,AS117)</f>
        <v>118</v>
      </c>
      <c r="AN27" s="315">
        <f>AK27*AM27</f>
        <v>441.32000000000005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  <v>3.74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15</v>
      </c>
      <c r="B29" s="184"/>
      <c r="C29" s="184"/>
      <c r="D29" s="184"/>
      <c r="E29" s="18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256</v>
      </c>
      <c r="B31" s="182"/>
      <c r="C31" s="182"/>
      <c r="D31" s="182"/>
      <c r="E31" s="183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16</v>
      </c>
      <c r="B33" s="182"/>
      <c r="C33" s="182"/>
      <c r="D33" s="182"/>
      <c r="E33" s="183"/>
      <c r="F33" s="83" t="s">
        <v>198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</v>
      </c>
      <c r="AJ33" s="173"/>
      <c r="AK33" s="160">
        <f>SUM(G34:AG34)</f>
        <v>0</v>
      </c>
      <c r="AL33" s="161"/>
      <c r="AM33" s="317">
        <f>IF(AK33=0,0,AV117)</f>
        <v>0</v>
      </c>
      <c r="AN33" s="315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199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18</v>
      </c>
      <c r="B37" s="182"/>
      <c r="C37" s="182"/>
      <c r="D37" s="182"/>
      <c r="E37" s="183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0.08</v>
      </c>
      <c r="AJ37" s="173"/>
      <c r="AK37" s="160">
        <f>SUM(G38:AG38)</f>
        <v>1.76</v>
      </c>
      <c r="AL37" s="161"/>
      <c r="AM37" s="317">
        <f>IF(AK37=0,0,AX117)</f>
        <v>85</v>
      </c>
      <c r="AN37" s="315">
        <f>AK37*AM37</f>
        <v>149.6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1.76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257</v>
      </c>
      <c r="B39" s="182"/>
      <c r="C39" s="182"/>
      <c r="D39" s="182"/>
      <c r="E39" s="183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19</v>
      </c>
      <c r="B41" s="182"/>
      <c r="C41" s="182"/>
      <c r="D41" s="182"/>
      <c r="E41" s="183"/>
      <c r="F41" s="83" t="s">
        <v>198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7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v>5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</v>
      </c>
      <c r="AJ41" s="173"/>
      <c r="AK41" s="160">
        <f>SUM(G42:AG42)</f>
        <v>1.1</v>
      </c>
      <c r="AL41" s="161"/>
      <c r="AM41" s="317">
        <f>IF(AK41=0,0,AZ117)</f>
        <v>205.5</v>
      </c>
      <c r="AN41" s="315">
        <f>AK41*AM41</f>
        <v>226.05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199</v>
      </c>
      <c r="G42" s="92">
        <f aca="true" t="shared" si="26" ref="G42:N42">IF(G41=0,"",завтракл*G41/1000)</f>
        <v>0.154</v>
      </c>
      <c r="H42" s="47">
        <f t="shared" si="26"/>
      </c>
      <c r="I42" s="46">
        <f t="shared" si="26"/>
        <v>0.44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0.154</v>
      </c>
      <c r="P42" s="46">
        <f t="shared" si="27"/>
        <v>0.132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  <v>0.11</v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0.11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20</v>
      </c>
      <c r="B43" s="182"/>
      <c r="C43" s="182"/>
      <c r="D43" s="182"/>
      <c r="E43" s="183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21</v>
      </c>
      <c r="B47" s="182"/>
      <c r="C47" s="182"/>
      <c r="D47" s="182"/>
      <c r="E47" s="183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v>4</v>
      </c>
      <c r="Q47" s="29">
        <f>VLOOKUP(обед3,таб,13,FALSE)</f>
        <v>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0.020000000000000004</v>
      </c>
      <c r="AJ47" s="173"/>
      <c r="AK47" s="160">
        <f>SUM(G48:AG48)</f>
        <v>0.44000000000000006</v>
      </c>
      <c r="AL47" s="161"/>
      <c r="AM47" s="317">
        <f>IF(AK47=0,0,BC117)</f>
        <v>33.6</v>
      </c>
      <c r="AN47" s="315">
        <f>AK47*AM47</f>
        <v>14.784000000000002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0.132</v>
      </c>
      <c r="P48" s="46">
        <f t="shared" si="36"/>
        <v>0.088</v>
      </c>
      <c r="Q48" s="47">
        <f t="shared" si="36"/>
        <v>0.11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0.088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22</v>
      </c>
      <c r="B49" s="182"/>
      <c r="C49" s="182"/>
      <c r="D49" s="182"/>
      <c r="E49" s="183"/>
      <c r="F49" s="83" t="s">
        <v>198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0.277</v>
      </c>
      <c r="AJ49" s="173"/>
      <c r="AK49" s="160">
        <f>SUM(G50:AG50)</f>
        <v>6.094</v>
      </c>
      <c r="AL49" s="161"/>
      <c r="AM49" s="317">
        <f>IF(AK49=0,0,BD117)</f>
        <v>25.6</v>
      </c>
      <c r="AN49" s="315">
        <f>AK49*AM49</f>
        <v>156.0064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199</v>
      </c>
      <c r="G50" s="93">
        <f aca="true" t="shared" si="38" ref="G50:N50">IF(G49=0,"",завтракл*G49/1000)</f>
        <v>3.19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2.2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0.704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23</v>
      </c>
      <c r="B51" s="182"/>
      <c r="C51" s="182"/>
      <c r="D51" s="182"/>
      <c r="E51" s="183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24</v>
      </c>
      <c r="B53" s="184"/>
      <c r="C53" s="184"/>
      <c r="D53" s="184"/>
      <c r="E53" s="18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</v>
      </c>
      <c r="AJ53" s="173"/>
      <c r="AK53" s="160">
        <f>SUM(G54:AG54)</f>
        <v>4.576</v>
      </c>
      <c r="AL53" s="161"/>
      <c r="AM53" s="317">
        <f>IF(AK53=0,0,BF117)</f>
        <v>27.9</v>
      </c>
      <c r="AN53" s="315">
        <f>AK53*AM53</f>
        <v>127.67039999999999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4.576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25</v>
      </c>
      <c r="B55" s="182"/>
      <c r="C55" s="182"/>
      <c r="D55" s="182"/>
      <c r="E55" s="183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0.025</v>
      </c>
      <c r="AJ55" s="173"/>
      <c r="AK55" s="160">
        <f>SUM(G56:AG56)</f>
        <v>0.55</v>
      </c>
      <c r="AL55" s="161"/>
      <c r="AM55" s="317">
        <f>IF(AK55=0,0,BG117)</f>
        <v>67.2</v>
      </c>
      <c r="AN55" s="315">
        <f>AK55*AM55</f>
        <v>36.96000000000001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26</v>
      </c>
      <c r="B57" s="184"/>
      <c r="C57" s="184"/>
      <c r="D57" s="184"/>
      <c r="E57" s="18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94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0.094</v>
      </c>
      <c r="AJ57" s="173"/>
      <c r="AK57" s="160">
        <f>SUM(G58:AG58)</f>
        <v>2.068</v>
      </c>
      <c r="AL57" s="161"/>
      <c r="AM57" s="317">
        <f>IF(AK57=0,0,BH117)</f>
        <v>121</v>
      </c>
      <c r="AN57" s="315">
        <f>AK57*AM57</f>
        <v>250.228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2.068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27</v>
      </c>
      <c r="B59" s="182"/>
      <c r="C59" s="182"/>
      <c r="D59" s="182"/>
      <c r="E59" s="183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0.44</v>
      </c>
      <c r="AL59" s="161"/>
      <c r="AM59" s="317">
        <f>IF(AK59=0,0,BI117)</f>
        <v>209</v>
      </c>
      <c r="AN59" s="315">
        <f>AK59*AM59</f>
        <v>91.96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0.44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28</v>
      </c>
      <c r="B61" s="182"/>
      <c r="C61" s="182"/>
      <c r="D61" s="182"/>
      <c r="E61" s="183"/>
      <c r="F61" s="83" t="s">
        <v>203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1.0999999999999999</v>
      </c>
      <c r="AJ61" s="173"/>
      <c r="AK61" s="234">
        <f>SUM(G62:AG62)</f>
        <v>24.2</v>
      </c>
      <c r="AL61" s="235"/>
      <c r="AM61" s="317">
        <f>IF(AK61=0,0,BJ117)</f>
        <v>2.1</v>
      </c>
      <c r="AN61" s="315">
        <f>AK61*AM61</f>
        <v>50.82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203</v>
      </c>
      <c r="G62" s="95">
        <f aca="true" t="shared" si="56" ref="G62:L62">IF(G61=0,"",завтракл*G61)</f>
      </c>
      <c r="H62" s="25">
        <f t="shared" si="56"/>
        <v>22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2.2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29</v>
      </c>
      <c r="B63" s="184"/>
      <c r="C63" s="184"/>
      <c r="D63" s="184"/>
      <c r="E63" s="18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135</v>
      </c>
      <c r="B65" s="182"/>
      <c r="C65" s="182"/>
      <c r="D65" s="182"/>
      <c r="E65" s="183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4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0.007</v>
      </c>
      <c r="AJ65" s="173"/>
      <c r="AK65" s="160">
        <f>SUM(G66:AG66)</f>
        <v>0.154</v>
      </c>
      <c r="AL65" s="161"/>
      <c r="AM65" s="317">
        <f>IF(AK65=0,0,BL117)</f>
        <v>10.6</v>
      </c>
      <c r="AN65" s="315">
        <f>AK65*AM65</f>
        <v>1.6323999999999999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0.066</v>
      </c>
      <c r="P66" s="46">
        <f t="shared" si="63"/>
        <v>0.088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30</v>
      </c>
      <c r="B67" s="184"/>
      <c r="C67" s="184"/>
      <c r="D67" s="184"/>
      <c r="E67" s="18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31</v>
      </c>
      <c r="B69" s="182"/>
      <c r="C69" s="182"/>
      <c r="D69" s="182"/>
      <c r="E69" s="183"/>
      <c r="F69" s="83" t="s">
        <v>198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/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199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32</v>
      </c>
      <c r="B71" s="184"/>
      <c r="C71" s="184"/>
      <c r="D71" s="184"/>
      <c r="E71" s="185"/>
      <c r="F71" s="83" t="s">
        <v>198</v>
      </c>
      <c r="G71" s="94">
        <v>35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v>7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0.042</v>
      </c>
      <c r="AJ71" s="173"/>
      <c r="AK71" s="160">
        <f>SUM(G72:AG72)</f>
        <v>0.924</v>
      </c>
      <c r="AL71" s="161"/>
      <c r="AM71" s="317">
        <f>IF(AK71=0,0,BO117)</f>
        <v>14.2</v>
      </c>
      <c r="AN71" s="315">
        <f>AK71*AM71</f>
        <v>13.1208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199</v>
      </c>
      <c r="G72" s="93">
        <f aca="true" t="shared" si="71" ref="G72:N72">IF(G71=0,"",завтракл*G71/1000)</f>
        <v>0.77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0.154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36</v>
      </c>
      <c r="B73" s="182"/>
      <c r="C73" s="182"/>
      <c r="D73" s="182"/>
      <c r="E73" s="183"/>
      <c r="F73" s="83" t="s">
        <v>198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199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152</v>
      </c>
      <c r="B75" s="182"/>
      <c r="C75" s="182"/>
      <c r="D75" s="182"/>
      <c r="E75" s="183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153</v>
      </c>
      <c r="B77" s="184"/>
      <c r="C77" s="184"/>
      <c r="D77" s="184"/>
      <c r="E77" s="18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154</v>
      </c>
      <c r="B79" s="182"/>
      <c r="C79" s="182"/>
      <c r="D79" s="182"/>
      <c r="E79" s="183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v>60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0.060000000000000005</v>
      </c>
      <c r="AJ79" s="173"/>
      <c r="AK79" s="160">
        <f>SUM(G80:AG80)</f>
        <v>1.32</v>
      </c>
      <c r="AL79" s="161"/>
      <c r="AM79" s="317">
        <f>IF(AK79=0,0,DL117)</f>
        <v>17</v>
      </c>
      <c r="AN79" s="315">
        <f>AK79*AM79</f>
        <v>22.44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  <v>1.32</v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33</v>
      </c>
      <c r="B81" s="184"/>
      <c r="C81" s="184"/>
      <c r="D81" s="184"/>
      <c r="E81" s="18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35</v>
      </c>
      <c r="B83" s="182"/>
      <c r="C83" s="182"/>
      <c r="D83" s="182"/>
      <c r="E83" s="183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34</v>
      </c>
      <c r="B85" s="184"/>
      <c r="C85" s="184"/>
      <c r="D85" s="184"/>
      <c r="E85" s="185"/>
      <c r="F85" s="83" t="s">
        <v>198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199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334</v>
      </c>
      <c r="B87" s="182"/>
      <c r="C87" s="182"/>
      <c r="D87" s="182"/>
      <c r="E87" s="183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353</v>
      </c>
      <c r="B93" s="182"/>
      <c r="C93" s="182"/>
      <c r="D93" s="182"/>
      <c r="E93" s="183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264</v>
      </c>
      <c r="B95" s="184"/>
      <c r="C95" s="184"/>
      <c r="D95" s="184"/>
      <c r="E95" s="18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37</v>
      </c>
      <c r="B97" s="182"/>
      <c r="C97" s="182"/>
      <c r="D97" s="182"/>
      <c r="E97" s="183"/>
      <c r="F97" s="83" t="s">
        <v>198</v>
      </c>
      <c r="G97" s="91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2">
        <f>VLOOKUP(завтрак8,таб,33,FALSE)</f>
        <v>0</v>
      </c>
      <c r="O97" s="36"/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7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/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0.041999999999999996</v>
      </c>
      <c r="AJ97" s="173"/>
      <c r="AK97" s="160">
        <f>SUM(G98:AG98)</f>
        <v>0.9239999999999999</v>
      </c>
      <c r="AL97" s="161"/>
      <c r="AM97" s="317">
        <f>IF(AK97=0,0,BW117)</f>
        <v>14</v>
      </c>
      <c r="AN97" s="315">
        <f>AK97*AM97</f>
        <v>12.936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199</v>
      </c>
      <c r="G98" s="92">
        <f aca="true" t="shared" si="107" ref="G98:N98">IF(G97=0,"",завтракл*G97/1000)</f>
        <v>0.11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0.33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0.154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0.33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39</v>
      </c>
      <c r="B99" s="184"/>
      <c r="C99" s="184"/>
      <c r="D99" s="184"/>
      <c r="E99" s="18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40</v>
      </c>
      <c r="B101" s="182"/>
      <c r="C101" s="182"/>
      <c r="D101" s="182"/>
      <c r="E101" s="183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41</v>
      </c>
      <c r="B103" s="184"/>
      <c r="C103" s="184"/>
      <c r="D103" s="184"/>
      <c r="E103" s="18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42</v>
      </c>
      <c r="B105" s="182"/>
      <c r="C105" s="182"/>
      <c r="D105" s="182"/>
      <c r="E105" s="183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0.04</v>
      </c>
      <c r="AJ105" s="173"/>
      <c r="AK105" s="160">
        <f>SUM(G106:AG106)</f>
        <v>0.88</v>
      </c>
      <c r="AL105" s="161"/>
      <c r="AM105" s="317">
        <f>IF(AK105=0,0,CA117)</f>
        <v>51.5</v>
      </c>
      <c r="AN105" s="315">
        <f>AK105*AM105</f>
        <v>45.32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0.88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43</v>
      </c>
      <c r="B107" s="182"/>
      <c r="C107" s="182"/>
      <c r="D107" s="182"/>
      <c r="E107" s="183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</v>
      </c>
      <c r="AJ107" s="173"/>
      <c r="AK107" s="160">
        <f>SUM(G108:AG108)</f>
        <v>0</v>
      </c>
      <c r="AL107" s="161"/>
      <c r="AM107" s="317">
        <f>IF(AK107=0,0,CB117)</f>
        <v>0</v>
      </c>
      <c r="AN107" s="315">
        <f>AK107*AM107</f>
        <v>0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243</v>
      </c>
      <c r="B109" s="184"/>
      <c r="C109" s="184"/>
      <c r="D109" s="184"/>
      <c r="E109" s="18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44</v>
      </c>
      <c r="B111" s="182"/>
      <c r="C111" s="182"/>
      <c r="D111" s="182"/>
      <c r="E111" s="183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</v>
      </c>
      <c r="AJ111" s="173"/>
      <c r="AK111" s="160">
        <f>SUM(G112:AG112)</f>
        <v>4.4</v>
      </c>
      <c r="AL111" s="161"/>
      <c r="AM111" s="317">
        <f>IF(AK111=0,0,CD117)</f>
        <v>24.8</v>
      </c>
      <c r="AN111" s="315">
        <f>AK111*AM111</f>
        <v>109.12000000000002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4.4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45</v>
      </c>
      <c r="B113" s="182"/>
      <c r="C113" s="182"/>
      <c r="D113" s="182"/>
      <c r="E113" s="183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46</v>
      </c>
      <c r="B115" s="182"/>
      <c r="C115" s="182"/>
      <c r="D115" s="182"/>
      <c r="E115" s="183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6.6</v>
      </c>
      <c r="AL115" s="161"/>
      <c r="AM115" s="317">
        <f>IF(AK115=0,0,CF117)</f>
        <v>16.9</v>
      </c>
      <c r="AN115" s="315">
        <f>AK115*AM115</f>
        <v>111.53999999999998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6.6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351</v>
      </c>
      <c r="B117" s="184"/>
      <c r="C117" s="184"/>
      <c r="D117" s="184"/>
      <c r="E117" s="18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82" t="s">
        <v>294</v>
      </c>
      <c r="B119" s="182"/>
      <c r="C119" s="182"/>
      <c r="D119" s="182"/>
      <c r="E119" s="183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362</v>
      </c>
      <c r="B121" s="184"/>
      <c r="C121" s="184"/>
      <c r="D121" s="184"/>
      <c r="E121" s="18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218</v>
      </c>
      <c r="CE122" s="97">
        <v>35</v>
      </c>
      <c r="DE122" s="61">
        <v>35</v>
      </c>
    </row>
    <row r="123" spans="1:43" ht="30.75" customHeight="1">
      <c r="A123" s="182" t="s">
        <v>255</v>
      </c>
      <c r="B123" s="182"/>
      <c r="C123" s="182"/>
      <c r="D123" s="182"/>
      <c r="E123" s="183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184" t="s">
        <v>47</v>
      </c>
      <c r="B125" s="184"/>
      <c r="C125" s="184"/>
      <c r="D125" s="184"/>
      <c r="E125" s="18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0.266</v>
      </c>
      <c r="AJ125" s="173"/>
      <c r="AK125" s="160">
        <f>SUM(G126:AG126)</f>
        <v>5.852</v>
      </c>
      <c r="AL125" s="161"/>
      <c r="AM125" s="317">
        <f>IF(AK125=0,0,CG117)</f>
        <v>13.1</v>
      </c>
      <c r="AN125" s="315">
        <f>AK125*AM125</f>
        <v>76.66120000000001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1.892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3.96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82" t="s">
        <v>336</v>
      </c>
      <c r="B127" s="182"/>
      <c r="C127" s="182"/>
      <c r="D127" s="182"/>
      <c r="E127" s="183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0.04</v>
      </c>
      <c r="AJ127" s="173"/>
      <c r="AK127" s="160">
        <f>SUM(G128:AG128)</f>
        <v>0.88</v>
      </c>
      <c r="AL127" s="161"/>
      <c r="AM127" s="317">
        <f>IF(AK127=0,0,CH117)</f>
        <v>6.9</v>
      </c>
      <c r="AN127" s="315">
        <f>AK127*AM127</f>
        <v>6.072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0.88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48</v>
      </c>
      <c r="B129" s="184"/>
      <c r="C129" s="184"/>
      <c r="D129" s="184"/>
      <c r="E129" s="18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24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0.07100000000000001</v>
      </c>
      <c r="AJ129" s="173"/>
      <c r="AK129" s="160">
        <f>SUM(G130:AG130)</f>
        <v>1.5620000000000003</v>
      </c>
      <c r="AL129" s="161"/>
      <c r="AM129" s="317">
        <f>IF(AK129=0,0,CI117)</f>
        <v>10.5</v>
      </c>
      <c r="AN129" s="315">
        <f>AK129*AM129</f>
        <v>16.401000000000003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0.308</v>
      </c>
      <c r="P130" s="45">
        <f t="shared" si="156"/>
        <v>0.528</v>
      </c>
      <c r="Q130" s="49">
        <f t="shared" si="156"/>
        <v>0.396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0.33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49</v>
      </c>
      <c r="B131" s="182"/>
      <c r="C131" s="182"/>
      <c r="D131" s="182"/>
      <c r="E131" s="183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0.054</v>
      </c>
      <c r="AJ131" s="173"/>
      <c r="AK131" s="160">
        <f>SUM(G132:AG132)</f>
        <v>1.188</v>
      </c>
      <c r="AL131" s="161"/>
      <c r="AM131" s="317">
        <f>IF(AK131=0,0,CJ117)</f>
        <v>8</v>
      </c>
      <c r="AN131" s="315">
        <f>AK131*AM131</f>
        <v>9.504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0.44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0.748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338</v>
      </c>
      <c r="B133" s="184"/>
      <c r="C133" s="184"/>
      <c r="D133" s="184"/>
      <c r="E133" s="18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75</v>
      </c>
      <c r="B135" s="188"/>
      <c r="C135" s="188"/>
      <c r="D135" s="188"/>
      <c r="E135" s="188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101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0.10099999999999999</v>
      </c>
      <c r="AJ135" s="173"/>
      <c r="AK135" s="160">
        <f>SUM(G136:AG136)</f>
        <v>2.222</v>
      </c>
      <c r="AL135" s="161"/>
      <c r="AM135" s="317">
        <f>IF(AK135=0,0,CL117)</f>
        <v>21.92</v>
      </c>
      <c r="AN135" s="315">
        <f>AK135*AM135</f>
        <v>48.70624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2.222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50</v>
      </c>
      <c r="B137" s="184"/>
      <c r="C137" s="184"/>
      <c r="D137" s="184"/>
      <c r="E137" s="18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0.060000000000000005</v>
      </c>
      <c r="AJ137" s="173"/>
      <c r="AK137" s="160">
        <f>SUM(G138:AG138)</f>
        <v>1.32</v>
      </c>
      <c r="AL137" s="161"/>
      <c r="AM137" s="317">
        <f>IF(AK137=0,0,CO117)</f>
        <v>7</v>
      </c>
      <c r="AN137" s="315">
        <f>AK137*AM137</f>
        <v>9.24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1.32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155" t="s">
        <v>361</v>
      </c>
      <c r="B139" s="155"/>
      <c r="C139" s="155"/>
      <c r="D139" s="155"/>
      <c r="E139" s="156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155"/>
      <c r="B140" s="155"/>
      <c r="C140" s="155"/>
      <c r="D140" s="155"/>
      <c r="E140" s="156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254</v>
      </c>
      <c r="CK140">
        <v>100</v>
      </c>
      <c r="DE140" s="61">
        <v>100</v>
      </c>
    </row>
    <row r="141" spans="1:109" ht="30.75" customHeight="1">
      <c r="A141" s="184" t="s">
        <v>51</v>
      </c>
      <c r="B141" s="184"/>
      <c r="C141" s="184"/>
      <c r="D141" s="184"/>
      <c r="E141" s="18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/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0.003</v>
      </c>
      <c r="AJ141" s="173"/>
      <c r="AK141" s="160">
        <f>SUM(G142:AG142)</f>
        <v>0.066</v>
      </c>
      <c r="AL141" s="161"/>
      <c r="AM141" s="317">
        <f>IF(AK141=0,0,CM117)</f>
        <v>48.2</v>
      </c>
      <c r="AN141" s="315">
        <f>AK141*AM141</f>
        <v>3.1812000000000005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0.044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0.022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257</v>
      </c>
      <c r="AY142">
        <v>200</v>
      </c>
      <c r="DE142" s="61">
        <v>200</v>
      </c>
    </row>
    <row r="143" spans="1:109" ht="30.75" customHeight="1">
      <c r="A143" s="182" t="s">
        <v>84</v>
      </c>
      <c r="B143" s="182"/>
      <c r="C143" s="182"/>
      <c r="D143" s="182"/>
      <c r="E143" s="183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82"/>
      <c r="B144" s="182"/>
      <c r="C144" s="182"/>
      <c r="D144" s="182"/>
      <c r="E144" s="183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52</v>
      </c>
      <c r="B145" s="184"/>
      <c r="C145" s="184"/>
      <c r="D145" s="184"/>
      <c r="E145" s="18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0.1</v>
      </c>
      <c r="AJ145" s="173"/>
      <c r="AK145" s="160">
        <f>SUM(G146:AG146)</f>
        <v>2.2</v>
      </c>
      <c r="AL145" s="161"/>
      <c r="AM145" s="317">
        <f>IF(AK145=0,0,CP117)</f>
        <v>51</v>
      </c>
      <c r="AN145" s="315">
        <f>AK145*AM145</f>
        <v>112.2</v>
      </c>
      <c r="AQ145" s="61" t="s">
        <v>260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2.2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261</v>
      </c>
      <c r="CT146">
        <v>65</v>
      </c>
      <c r="DE146" s="61">
        <v>65</v>
      </c>
    </row>
    <row r="147" spans="1:109" ht="30.75" customHeight="1">
      <c r="A147" s="182" t="s">
        <v>53</v>
      </c>
      <c r="B147" s="182"/>
      <c r="C147" s="182"/>
      <c r="D147" s="182"/>
      <c r="E147" s="183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</v>
      </c>
      <c r="AJ147" s="173"/>
      <c r="AK147" s="160">
        <f>SUM(G148:AG148)</f>
        <v>9.9</v>
      </c>
      <c r="AL147" s="161"/>
      <c r="AM147" s="317">
        <f>IF(AK147=0,0,CQ117)</f>
        <v>11.04</v>
      </c>
      <c r="AN147" s="315">
        <f>AK147*AM147</f>
        <v>109.29599999999999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2.2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3.3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263</v>
      </c>
      <c r="DE148" s="61">
        <v>40</v>
      </c>
      <c r="DG148">
        <v>40</v>
      </c>
    </row>
    <row r="149" spans="1:109" ht="30.75" customHeight="1">
      <c r="A149" s="184" t="s">
        <v>54</v>
      </c>
      <c r="B149" s="184"/>
      <c r="C149" s="184"/>
      <c r="D149" s="184"/>
      <c r="E149" s="18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355</v>
      </c>
      <c r="B151" s="155"/>
      <c r="C151" s="155"/>
      <c r="D151" s="155"/>
      <c r="E151" s="156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350</v>
      </c>
      <c r="B153" s="184"/>
      <c r="C153" s="184"/>
      <c r="D153" s="184"/>
      <c r="E153" s="18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327</v>
      </c>
      <c r="B155" s="182"/>
      <c r="C155" s="182"/>
      <c r="D155" s="182"/>
      <c r="E155" s="183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56</v>
      </c>
      <c r="B157" s="184"/>
      <c r="C157" s="184"/>
      <c r="D157" s="184"/>
      <c r="E157" s="18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55</v>
      </c>
      <c r="B159" s="182"/>
      <c r="C159" s="182"/>
      <c r="D159" s="182"/>
      <c r="E159" s="183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0.002</v>
      </c>
      <c r="AJ159" s="173"/>
      <c r="AK159" s="160">
        <f>SUM(G160:AG160)</f>
        <v>0.044</v>
      </c>
      <c r="AL159" s="161"/>
      <c r="AM159" s="317">
        <f>IF(AK159=0,0,CW117)</f>
        <v>288</v>
      </c>
      <c r="AN159" s="315">
        <f>AK159*AM159</f>
        <v>12.671999999999999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0.044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</v>
      </c>
      <c r="AJ161" s="173"/>
      <c r="AK161" s="160">
        <f>SUM(G162:AG162)</f>
        <v>0.022</v>
      </c>
      <c r="AL161" s="161"/>
      <c r="AM161" s="317">
        <f>IF(AK161=0,0,CX117)</f>
        <v>306</v>
      </c>
      <c r="AN161" s="315">
        <f>AK161*AM161</f>
        <v>6.731999999999999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0.022</v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57</v>
      </c>
      <c r="B163" s="182"/>
      <c r="C163" s="182"/>
      <c r="D163" s="182"/>
      <c r="E163" s="183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0.22</v>
      </c>
      <c r="AL163" s="161"/>
      <c r="AM163" s="317">
        <f>IF(AK163=0,0,CY117)</f>
        <v>6.33</v>
      </c>
      <c r="AN163" s="315">
        <f>AK163*AM163</f>
        <v>1.3926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58</v>
      </c>
      <c r="B165" s="184"/>
      <c r="C165" s="184"/>
      <c r="D165" s="184"/>
      <c r="E165" s="18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186"/>
      <c r="B166" s="186"/>
      <c r="C166" s="186"/>
      <c r="D166" s="186"/>
      <c r="E166" s="187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59</v>
      </c>
      <c r="B167" s="182"/>
      <c r="C167" s="182"/>
      <c r="D167" s="182"/>
      <c r="E167" s="183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60</v>
      </c>
      <c r="B169" s="182"/>
      <c r="C169" s="182"/>
      <c r="D169" s="182"/>
      <c r="E169" s="183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61</v>
      </c>
      <c r="B171" s="182"/>
      <c r="C171" s="182"/>
      <c r="D171" s="182"/>
      <c r="E171" s="183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155</v>
      </c>
      <c r="B173" s="182"/>
      <c r="C173" s="182"/>
      <c r="D173" s="182"/>
      <c r="E173" s="183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156</v>
      </c>
      <c r="B175" s="155"/>
      <c r="C175" s="155"/>
      <c r="D175" s="155"/>
      <c r="E175" s="156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320</v>
      </c>
      <c r="B177" s="155"/>
      <c r="C177" s="155"/>
      <c r="D177" s="155"/>
      <c r="E177" s="156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v>30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0.030000000000000002</v>
      </c>
      <c r="AJ177" s="173"/>
      <c r="AK177" s="160">
        <f>SUM(G178:AG178)</f>
        <v>0.66</v>
      </c>
      <c r="AL177" s="161"/>
      <c r="AM177" s="317">
        <v>69</v>
      </c>
      <c r="AN177" s="315">
        <f>AK177*AM177</f>
        <v>45.54</v>
      </c>
      <c r="AQ177" s="61" t="s">
        <v>316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  <v>0.66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255</v>
      </c>
      <c r="DE178" s="61">
        <v>2</v>
      </c>
      <c r="DX178">
        <v>2</v>
      </c>
    </row>
    <row r="179" spans="1:121" ht="30.75" customHeight="1">
      <c r="A179" s="166" t="s">
        <v>318</v>
      </c>
      <c r="B179" s="167"/>
      <c r="C179" s="167"/>
      <c r="D179" s="167"/>
      <c r="E179" s="168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71" t="s">
        <v>359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210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284</v>
      </c>
      <c r="AI181" s="60"/>
      <c r="AJ181" s="60"/>
      <c r="AK181" s="60"/>
      <c r="AL181" s="60"/>
      <c r="AM181" s="320">
        <f>SUM(AN25:AN178)</f>
        <v>2319.1062399999996</v>
      </c>
      <c r="AN181" s="320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211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212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213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214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2020-10-09T06:10:56Z</cp:lastPrinted>
  <dcterms:created xsi:type="dcterms:W3CDTF">1996-10-08T23:32:33Z</dcterms:created>
  <dcterms:modified xsi:type="dcterms:W3CDTF">2020-10-12T06:26:00Z</dcterms:modified>
  <cp:category/>
  <cp:version/>
  <cp:contentType/>
  <cp:contentStatus/>
</cp:coreProperties>
</file>